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80" yWindow="700" windowWidth="20340" windowHeight="13940" firstSheet="1" activeTab="1"/>
  </bookViews>
  <sheets>
    <sheet name="Lists" sheetId="1" state="hidden" r:id="rId1"/>
    <sheet name="Template" sheetId="2" r:id="rId2"/>
  </sheets>
  <definedNames>
    <definedName name="_xlfn.COUNTIFS" hidden="1">#NAME?</definedName>
    <definedName name="DivSecList">'Lists'!$A$2:$A$78</definedName>
    <definedName name="EventList">'Lists'!$B$2:$B$8</definedName>
    <definedName name="GenWeapList">'Lists'!$D$2:$D$7</definedName>
  </definedNames>
  <calcPr fullCalcOnLoad="1"/>
</workbook>
</file>

<file path=xl/sharedStrings.xml><?xml version="1.0" encoding="utf-8"?>
<sst xmlns="http://schemas.openxmlformats.org/spreadsheetml/2006/main" count="328" uniqueCount="187">
  <si>
    <t>Certified by:</t>
  </si>
  <si>
    <t>Title:</t>
  </si>
  <si>
    <t>Address:</t>
  </si>
  <si>
    <t>Phone #:</t>
  </si>
  <si>
    <t>Place</t>
  </si>
  <si>
    <t>Membership #</t>
  </si>
  <si>
    <t>Birth Yr</t>
  </si>
  <si>
    <t>Club</t>
  </si>
  <si>
    <t>Name (Last, First)</t>
  </si>
  <si>
    <t>Fax #:</t>
  </si>
  <si>
    <t># Competitors:</t>
  </si>
  <si>
    <t># that Qualify:</t>
  </si>
  <si>
    <t>Rating</t>
  </si>
  <si>
    <t>Alabama</t>
  </si>
  <si>
    <t>Alaska</t>
  </si>
  <si>
    <t>Arizona</t>
  </si>
  <si>
    <t>Ark-LA-Miss</t>
  </si>
  <si>
    <t>Border TX</t>
  </si>
  <si>
    <t>Capitol</t>
  </si>
  <si>
    <t>Central CA</t>
  </si>
  <si>
    <t>Central FL</t>
  </si>
  <si>
    <t>Central PA</t>
  </si>
  <si>
    <t>Colorado</t>
  </si>
  <si>
    <t>Columbus OH</t>
  </si>
  <si>
    <t>Connecticut</t>
  </si>
  <si>
    <t>Gateway FL</t>
  </si>
  <si>
    <t>Georgia</t>
  </si>
  <si>
    <t>Gold Coast FL</t>
  </si>
  <si>
    <t>Great Lakes Section</t>
  </si>
  <si>
    <t>Green Mountain</t>
  </si>
  <si>
    <t>Gulf Coast TX</t>
  </si>
  <si>
    <t>Harrisburg PA</t>
  </si>
  <si>
    <t>Hawaii</t>
  </si>
  <si>
    <t>Hudson-Berkshire</t>
  </si>
  <si>
    <t>Illinois</t>
  </si>
  <si>
    <t>Indiana</t>
  </si>
  <si>
    <t>Inland Empire</t>
  </si>
  <si>
    <t>Iowa</t>
  </si>
  <si>
    <t>Kansas</t>
  </si>
  <si>
    <t>Kentucky</t>
  </si>
  <si>
    <t>Long Island NY</t>
  </si>
  <si>
    <t>Louisiana</t>
  </si>
  <si>
    <t>Maryland</t>
  </si>
  <si>
    <t>Metropolitan Division</t>
  </si>
  <si>
    <t>Metropolitan Section</t>
  </si>
  <si>
    <t>Michigan</t>
  </si>
  <si>
    <t>Mid-Atlantic Section</t>
  </si>
  <si>
    <t>Midwest Section</t>
  </si>
  <si>
    <t>Minnesota</t>
  </si>
  <si>
    <t>Mt. Valley</t>
  </si>
  <si>
    <t>Nebraska</t>
  </si>
  <si>
    <t>Nevada</t>
  </si>
  <si>
    <t>New England</t>
  </si>
  <si>
    <t>New Jersey</t>
  </si>
  <si>
    <t>New Mexico</t>
  </si>
  <si>
    <t>North Atlantic Section</t>
  </si>
  <si>
    <t>North Carolina</t>
  </si>
  <si>
    <t>North Coast CA</t>
  </si>
  <si>
    <t>North Texas</t>
  </si>
  <si>
    <t>Northeast</t>
  </si>
  <si>
    <t>Northeast PA</t>
  </si>
  <si>
    <t>Northern CA</t>
  </si>
  <si>
    <t>Northern OH</t>
  </si>
  <si>
    <t>Oklahoma</t>
  </si>
  <si>
    <t>Orange Coast CA</t>
  </si>
  <si>
    <t>Oregon</t>
  </si>
  <si>
    <t>Pacific Coast Section</t>
  </si>
  <si>
    <t>Philadelphia</t>
  </si>
  <si>
    <t>Plains TX</t>
  </si>
  <si>
    <t>San Bernadino</t>
  </si>
  <si>
    <t>San Diego</t>
  </si>
  <si>
    <t>South Carolina</t>
  </si>
  <si>
    <t>South Jersey</t>
  </si>
  <si>
    <t>South Texas</t>
  </si>
  <si>
    <t>Southeast Section</t>
  </si>
  <si>
    <t>Southern CA</t>
  </si>
  <si>
    <t>Southwest OH</t>
  </si>
  <si>
    <t>Southwest Section</t>
  </si>
  <si>
    <t>St. Louis MO</t>
  </si>
  <si>
    <t>Tennessee</t>
  </si>
  <si>
    <t>Utah-S. Idaho</t>
  </si>
  <si>
    <t>Virginia</t>
  </si>
  <si>
    <t>Western NY</t>
  </si>
  <si>
    <t>Western PA</t>
  </si>
  <si>
    <t>Wisconsin</t>
  </si>
  <si>
    <t>Wyoming</t>
  </si>
  <si>
    <t>Pacific NW Section</t>
  </si>
  <si>
    <t>Rocky Mtn Section</t>
  </si>
  <si>
    <t>West-Rock</t>
  </si>
  <si>
    <t>Western WA</t>
  </si>
  <si>
    <t>Division I-A</t>
  </si>
  <si>
    <t>Division II</t>
  </si>
  <si>
    <t>Division III</t>
  </si>
  <si>
    <t>Division II/III</t>
  </si>
  <si>
    <t>Youth-14</t>
  </si>
  <si>
    <t>DivSecList</t>
  </si>
  <si>
    <t>EventList</t>
  </si>
  <si>
    <t>GenWeapList</t>
  </si>
  <si>
    <t>Men's Foil</t>
  </si>
  <si>
    <t>Men's Epee</t>
  </si>
  <si>
    <t>Men's Saber</t>
  </si>
  <si>
    <t>Women's Foil</t>
  </si>
  <si>
    <t>Women's Epee</t>
  </si>
  <si>
    <t>Women's Saber</t>
  </si>
  <si>
    <t>Junior</t>
  </si>
  <si>
    <t>Cadet</t>
  </si>
  <si>
    <t>Min</t>
  </si>
  <si>
    <t>All</t>
  </si>
  <si>
    <t>Event date:</t>
  </si>
  <si>
    <t>Email address:</t>
  </si>
  <si>
    <t>Individual Qualifier Event Final Results - Athletes must be U.S. Citizens or Permanent Residents</t>
  </si>
  <si>
    <t>Rating Earned</t>
  </si>
  <si>
    <t>Qual or Auto</t>
  </si>
  <si>
    <t>Select Division or Section name:</t>
  </si>
  <si>
    <t>Select Event:</t>
  </si>
  <si>
    <t>Chloe Soroquere</t>
  </si>
  <si>
    <t>Secretary</t>
  </si>
  <si>
    <t>chloesoroquere@msn.com</t>
  </si>
  <si>
    <t>1819 Polk Street #381, San Francisco, CA 94109</t>
  </si>
  <si>
    <t>415-668-1788</t>
  </si>
  <si>
    <t>same</t>
  </si>
  <si>
    <t>Cornman, Andre L</t>
  </si>
  <si>
    <t>Mteam</t>
  </si>
  <si>
    <t>E11</t>
  </si>
  <si>
    <t xml:space="preserve">Qual </t>
  </si>
  <si>
    <t>Welker, Ethan</t>
  </si>
  <si>
    <t>GGFC</t>
  </si>
  <si>
    <t>U</t>
  </si>
  <si>
    <t>Qual</t>
  </si>
  <si>
    <t>Harlev, Ofri</t>
  </si>
  <si>
    <t>Chan, Kenneth</t>
  </si>
  <si>
    <t>San Francisco Fencers Club</t>
  </si>
  <si>
    <t>Auto</t>
  </si>
  <si>
    <t>Fairbairn, Grant</t>
  </si>
  <si>
    <t>Wen, James</t>
  </si>
  <si>
    <t>Hammer,Zachary W.</t>
  </si>
  <si>
    <t>Kan, Keith A</t>
  </si>
  <si>
    <t>Geneste, Morgan</t>
  </si>
  <si>
    <t>Bravo, Kenji</t>
  </si>
  <si>
    <t>Sweeney, Ian M</t>
  </si>
  <si>
    <t>Sports Fencing Center</t>
  </si>
  <si>
    <t>Kerr, Arman</t>
  </si>
  <si>
    <t>Glover, Matthew E.</t>
  </si>
  <si>
    <t>Rivera, Russell L.</t>
  </si>
  <si>
    <t>Piedmont Fencing Center</t>
  </si>
  <si>
    <t>Boosalis, Andrew C</t>
  </si>
  <si>
    <t>Blau, Max</t>
  </si>
  <si>
    <t>Age</t>
  </si>
  <si>
    <t>Weapon</t>
  </si>
  <si>
    <t>Y14</t>
  </si>
  <si>
    <t>MF</t>
  </si>
  <si>
    <t>Bronfman, Gabriel</t>
  </si>
  <si>
    <t>GPS</t>
  </si>
  <si>
    <t>Sat-Vollhardt, Julien</t>
  </si>
  <si>
    <t>EBFG</t>
  </si>
  <si>
    <t>Auto**</t>
  </si>
  <si>
    <t>Mattingly, Connor</t>
  </si>
  <si>
    <t>Wong, Jarred</t>
  </si>
  <si>
    <t>Rao, Sammuel</t>
  </si>
  <si>
    <t>Krakaw, David</t>
  </si>
  <si>
    <t>D11</t>
  </si>
  <si>
    <t>Newell, William</t>
  </si>
  <si>
    <t>MPC</t>
  </si>
  <si>
    <t>Badger, Len</t>
  </si>
  <si>
    <t>Hedlund-Fay, John</t>
  </si>
  <si>
    <t>ME</t>
  </si>
  <si>
    <t>Supawit, Cataleya</t>
  </si>
  <si>
    <t>Sport Fencing Center</t>
  </si>
  <si>
    <t>Lee, Michelle S.</t>
  </si>
  <si>
    <t>Thomas, Tara</t>
  </si>
  <si>
    <t>WF</t>
  </si>
  <si>
    <t>Flores, Gerardo Daniel</t>
  </si>
  <si>
    <t>Halberstadt Fencers Club</t>
  </si>
  <si>
    <t>E09</t>
  </si>
  <si>
    <t>Yen, Alexander</t>
  </si>
  <si>
    <t>Wong, Devon Kitt</t>
  </si>
  <si>
    <t>Pei, Eric</t>
  </si>
  <si>
    <t>Carey, Marius</t>
  </si>
  <si>
    <t>Coastside</t>
  </si>
  <si>
    <t>Katz, Eli</t>
  </si>
  <si>
    <t>MS</t>
  </si>
  <si>
    <t>Casey, Iuliana</t>
  </si>
  <si>
    <t>Coast</t>
  </si>
  <si>
    <t>WS</t>
  </si>
  <si>
    <t>Breksa, Lyndsey</t>
  </si>
  <si>
    <t>Strauss, Gavriela</t>
  </si>
  <si>
    <t>WE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</si>
</sst>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16" fontId="0" fillId="33" borderId="11" xfId="0" applyNumberFormat="1" applyFont="1" applyFill="1" applyBorder="1" applyAlignment="1" quotePrefix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2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7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3" borderId="3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40" fillId="0" borderId="16" xfId="53" applyBorder="1" applyAlignment="1" applyProtection="1">
      <alignment horizontal="left"/>
      <protection/>
    </xf>
    <xf numFmtId="0" fontId="7" fillId="0" borderId="38" xfId="0" applyFont="1" applyBorder="1" applyAlignment="1">
      <alignment horizontal="center" vertical="center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loesoroquere@msn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B13" sqref="B13:C14"/>
    </sheetView>
  </sheetViews>
  <sheetFormatPr defaultColWidth="8.8515625" defaultRowHeight="12.75"/>
  <cols>
    <col min="1" max="1" width="19.421875" style="0" bestFit="1" customWidth="1"/>
    <col min="2" max="2" width="14.140625" style="0" bestFit="1" customWidth="1"/>
    <col min="3" max="3" width="6.00390625" style="0" customWidth="1"/>
    <col min="4" max="4" width="15.140625" style="0" customWidth="1"/>
  </cols>
  <sheetData>
    <row r="1" spans="1:4" ht="12.75">
      <c r="A1" s="29" t="s">
        <v>95</v>
      </c>
      <c r="B1" s="29" t="s">
        <v>96</v>
      </c>
      <c r="C1" s="29" t="s">
        <v>106</v>
      </c>
      <c r="D1" s="29" t="s">
        <v>97</v>
      </c>
    </row>
    <row r="2" spans="1:4" ht="12.75">
      <c r="A2" t="s">
        <v>13</v>
      </c>
      <c r="B2" s="27" t="s">
        <v>90</v>
      </c>
      <c r="C2" s="27">
        <v>8</v>
      </c>
      <c r="D2" s="27" t="s">
        <v>98</v>
      </c>
    </row>
    <row r="3" spans="1:4" ht="12.75">
      <c r="A3" t="s">
        <v>14</v>
      </c>
      <c r="B3" s="27" t="s">
        <v>91</v>
      </c>
      <c r="C3" s="27">
        <v>3</v>
      </c>
      <c r="D3" s="27" t="s">
        <v>99</v>
      </c>
    </row>
    <row r="4" spans="1:4" ht="12.75">
      <c r="A4" t="s">
        <v>15</v>
      </c>
      <c r="B4" s="27" t="s">
        <v>92</v>
      </c>
      <c r="C4" s="27">
        <v>3</v>
      </c>
      <c r="D4" s="27" t="s">
        <v>100</v>
      </c>
    </row>
    <row r="5" spans="1:4" ht="12.75">
      <c r="A5" t="s">
        <v>16</v>
      </c>
      <c r="B5" s="27" t="s">
        <v>93</v>
      </c>
      <c r="C5" s="27">
        <v>3</v>
      </c>
      <c r="D5" s="27" t="s">
        <v>101</v>
      </c>
    </row>
    <row r="6" spans="1:4" ht="12.75">
      <c r="A6" t="s">
        <v>17</v>
      </c>
      <c r="B6" s="27" t="s">
        <v>104</v>
      </c>
      <c r="C6" s="27">
        <v>3</v>
      </c>
      <c r="D6" s="27" t="s">
        <v>102</v>
      </c>
    </row>
    <row r="7" spans="1:4" ht="12.75">
      <c r="A7" t="s">
        <v>18</v>
      </c>
      <c r="B7" s="27" t="s">
        <v>105</v>
      </c>
      <c r="C7" s="27">
        <v>3</v>
      </c>
      <c r="D7" s="27" t="s">
        <v>103</v>
      </c>
    </row>
    <row r="8" spans="1:3" ht="12.75">
      <c r="A8" t="s">
        <v>19</v>
      </c>
      <c r="B8" s="27" t="s">
        <v>94</v>
      </c>
      <c r="C8" s="27">
        <v>3</v>
      </c>
    </row>
    <row r="9" spans="1:3" ht="12.75">
      <c r="A9" t="s">
        <v>20</v>
      </c>
      <c r="B9" s="27"/>
      <c r="C9" s="27"/>
    </row>
    <row r="10" spans="1:3" ht="12.75">
      <c r="A10" t="s">
        <v>21</v>
      </c>
      <c r="B10" s="27"/>
      <c r="C10" s="27"/>
    </row>
    <row r="11" ht="12.75">
      <c r="A11" t="s">
        <v>22</v>
      </c>
    </row>
    <row r="12" ht="12.75">
      <c r="A12" t="s">
        <v>23</v>
      </c>
    </row>
    <row r="13" spans="1:2" ht="12.75">
      <c r="A13" t="s">
        <v>24</v>
      </c>
      <c r="B13" s="27"/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40</v>
      </c>
    </row>
    <row r="30" ht="12.75">
      <c r="A30" t="s">
        <v>41</v>
      </c>
    </row>
    <row r="31" ht="12.75">
      <c r="A31" t="s">
        <v>42</v>
      </c>
    </row>
    <row r="32" ht="12.75">
      <c r="A32" s="27" t="s">
        <v>43</v>
      </c>
    </row>
    <row r="33" ht="12.75">
      <c r="A33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  <row r="37" ht="12.75">
      <c r="A37" t="s">
        <v>48</v>
      </c>
    </row>
    <row r="38" ht="12.75">
      <c r="A38" s="27" t="s">
        <v>49</v>
      </c>
    </row>
    <row r="39" ht="12.75">
      <c r="A39" t="s">
        <v>50</v>
      </c>
    </row>
    <row r="40" ht="12.75">
      <c r="A40" t="s">
        <v>51</v>
      </c>
    </row>
    <row r="41" ht="12.75">
      <c r="A41" s="27" t="s">
        <v>52</v>
      </c>
    </row>
    <row r="42" ht="12.75">
      <c r="A42" s="27" t="s">
        <v>53</v>
      </c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7" ht="12.75">
      <c r="A47" t="s">
        <v>58</v>
      </c>
    </row>
    <row r="48" ht="12.75">
      <c r="A48" t="s">
        <v>59</v>
      </c>
    </row>
    <row r="49" ht="12.75">
      <c r="A49" t="s">
        <v>60</v>
      </c>
    </row>
    <row r="50" ht="12.75">
      <c r="A50" t="s">
        <v>61</v>
      </c>
    </row>
    <row r="51" ht="12.75">
      <c r="A51" t="s">
        <v>62</v>
      </c>
    </row>
    <row r="52" ht="12.75">
      <c r="A52" t="s">
        <v>63</v>
      </c>
    </row>
    <row r="53" ht="12.75">
      <c r="A53" t="s">
        <v>64</v>
      </c>
    </row>
    <row r="54" ht="12.75">
      <c r="A54" t="s">
        <v>65</v>
      </c>
    </row>
    <row r="55" ht="12.75">
      <c r="A55" t="s">
        <v>66</v>
      </c>
    </row>
    <row r="56" ht="12.75">
      <c r="A56" s="27" t="s">
        <v>86</v>
      </c>
    </row>
    <row r="57" ht="12.75">
      <c r="A57" t="s">
        <v>67</v>
      </c>
    </row>
    <row r="58" ht="12.75">
      <c r="A58" t="s">
        <v>68</v>
      </c>
    </row>
    <row r="59" ht="12.75">
      <c r="A59" s="27" t="s">
        <v>87</v>
      </c>
    </row>
    <row r="60" ht="12.75">
      <c r="A60" t="s">
        <v>69</v>
      </c>
    </row>
    <row r="61" ht="12.75">
      <c r="A61" t="s">
        <v>70</v>
      </c>
    </row>
    <row r="62" ht="12.75">
      <c r="A62" t="s">
        <v>71</v>
      </c>
    </row>
    <row r="63" ht="12.75">
      <c r="A63" t="s">
        <v>72</v>
      </c>
    </row>
    <row r="64" ht="12.75">
      <c r="A64" t="s">
        <v>73</v>
      </c>
    </row>
    <row r="65" ht="12.75">
      <c r="A65" s="27" t="s">
        <v>74</v>
      </c>
    </row>
    <row r="66" ht="12.75">
      <c r="A66" s="27" t="s">
        <v>75</v>
      </c>
    </row>
    <row r="67" ht="12.75">
      <c r="A67" t="s">
        <v>76</v>
      </c>
    </row>
    <row r="68" ht="12.75">
      <c r="A68" t="s">
        <v>77</v>
      </c>
    </row>
    <row r="69" ht="12.75">
      <c r="A69" t="s">
        <v>78</v>
      </c>
    </row>
    <row r="70" ht="12.75">
      <c r="A70" t="s">
        <v>79</v>
      </c>
    </row>
    <row r="71" ht="12.75">
      <c r="A71" t="s">
        <v>80</v>
      </c>
    </row>
    <row r="72" ht="12.75">
      <c r="A72" t="s">
        <v>81</v>
      </c>
    </row>
    <row r="73" ht="12.75">
      <c r="A73" s="27" t="s">
        <v>88</v>
      </c>
    </row>
    <row r="74" ht="12.75">
      <c r="A74" t="s">
        <v>82</v>
      </c>
    </row>
    <row r="75" ht="12.75">
      <c r="A75" t="s">
        <v>83</v>
      </c>
    </row>
    <row r="76" ht="12.75">
      <c r="A76" s="27" t="s">
        <v>89</v>
      </c>
    </row>
    <row r="77" ht="12.75">
      <c r="A77" t="s">
        <v>84</v>
      </c>
    </row>
    <row r="78" ht="12.75">
      <c r="A78" t="s">
        <v>85</v>
      </c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selection activeCell="P51" sqref="P51"/>
    </sheetView>
  </sheetViews>
  <sheetFormatPr defaultColWidth="9.140625" defaultRowHeight="12.75"/>
  <cols>
    <col min="1" max="1" width="5.140625" style="1" customWidth="1"/>
    <col min="2" max="2" width="6.8515625" style="1" customWidth="1"/>
    <col min="3" max="9" width="6.7109375" style="1" customWidth="1"/>
    <col min="10" max="10" width="11.421875" style="1" customWidth="1"/>
    <col min="11" max="13" width="6.7109375" style="1" customWidth="1"/>
    <col min="14" max="14" width="7.7109375" style="1" customWidth="1"/>
    <col min="15" max="16384" width="9.140625" style="1" customWidth="1"/>
  </cols>
  <sheetData>
    <row r="1" spans="1:14" s="3" customFormat="1" ht="4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6" ht="18" customHeight="1" thickBot="1">
      <c r="A2" s="67" t="s">
        <v>113</v>
      </c>
      <c r="B2" s="68"/>
      <c r="C2" s="68"/>
      <c r="D2" s="69"/>
      <c r="E2" s="64" t="s">
        <v>61</v>
      </c>
      <c r="F2" s="65"/>
      <c r="G2" s="65"/>
      <c r="H2" s="66"/>
      <c r="I2" s="28"/>
      <c r="J2" s="17" t="s">
        <v>114</v>
      </c>
      <c r="K2" s="85" t="s">
        <v>94</v>
      </c>
      <c r="L2" s="77"/>
      <c r="M2" s="77"/>
      <c r="N2" s="78"/>
      <c r="O2" s="28"/>
      <c r="P2" s="28"/>
    </row>
    <row r="3" spans="1:16" ht="3.75" customHeight="1">
      <c r="A3" s="10"/>
      <c r="B3" s="13"/>
      <c r="C3" s="13"/>
      <c r="D3" s="13"/>
      <c r="E3" s="13"/>
      <c r="F3" s="13"/>
      <c r="G3" s="13"/>
      <c r="H3" s="13"/>
      <c r="I3" s="13"/>
      <c r="J3" s="11"/>
      <c r="K3" s="13"/>
      <c r="L3" s="13"/>
      <c r="M3" s="13"/>
      <c r="N3" s="14"/>
      <c r="O3" s="28"/>
      <c r="P3" s="28"/>
    </row>
    <row r="4" spans="1:16" ht="12.75">
      <c r="A4" s="70" t="s">
        <v>0</v>
      </c>
      <c r="B4" s="70"/>
      <c r="C4" s="83" t="s">
        <v>115</v>
      </c>
      <c r="D4" s="83"/>
      <c r="E4" s="83"/>
      <c r="F4" s="16" t="s">
        <v>1</v>
      </c>
      <c r="G4" s="75" t="s">
        <v>116</v>
      </c>
      <c r="H4" s="75"/>
      <c r="I4" s="76"/>
      <c r="J4" s="81" t="s">
        <v>109</v>
      </c>
      <c r="K4" s="82"/>
      <c r="L4" s="84" t="s">
        <v>117</v>
      </c>
      <c r="M4" s="43"/>
      <c r="N4" s="44"/>
      <c r="O4" s="28"/>
      <c r="P4" s="28"/>
    </row>
    <row r="5" spans="1:16" ht="12.75" customHeight="1">
      <c r="A5" s="71" t="s">
        <v>2</v>
      </c>
      <c r="B5" s="71"/>
      <c r="C5" s="49" t="s">
        <v>118</v>
      </c>
      <c r="D5" s="50"/>
      <c r="E5" s="50"/>
      <c r="F5" s="50"/>
      <c r="G5" s="51"/>
      <c r="H5" s="51"/>
      <c r="I5" s="51"/>
      <c r="J5" s="32" t="s">
        <v>108</v>
      </c>
      <c r="K5" s="32"/>
      <c r="L5" s="79">
        <v>40664</v>
      </c>
      <c r="M5" s="50"/>
      <c r="N5" s="80"/>
      <c r="O5" s="28"/>
      <c r="P5" s="28"/>
    </row>
    <row r="6" spans="1:16" ht="13.5" customHeight="1">
      <c r="A6" s="59" t="s">
        <v>3</v>
      </c>
      <c r="B6" s="60"/>
      <c r="C6" s="48" t="s">
        <v>119</v>
      </c>
      <c r="D6" s="48"/>
      <c r="E6" s="48"/>
      <c r="F6" s="15" t="s">
        <v>9</v>
      </c>
      <c r="G6" s="42" t="s">
        <v>120</v>
      </c>
      <c r="H6" s="43"/>
      <c r="I6" s="43"/>
      <c r="J6" s="37"/>
      <c r="K6" s="38"/>
      <c r="L6" s="38"/>
      <c r="M6" s="38"/>
      <c r="N6" s="39"/>
      <c r="O6" s="28"/>
      <c r="P6" s="28"/>
    </row>
    <row r="7" spans="1:16" ht="13.5" customHeight="1" thickBot="1">
      <c r="A7" s="72" t="str">
        <f>IF($K$2="Division II/III","# Div II Entries:","# of Entries:")</f>
        <v># of Entries:</v>
      </c>
      <c r="B7" s="73"/>
      <c r="C7" s="36">
        <v>16</v>
      </c>
      <c r="D7" s="30" t="str">
        <f>IF($K$2="Division II/III","# Div II Quals:","# of Qualifiers:")</f>
        <v># of Qualifiers:</v>
      </c>
      <c r="E7" s="30"/>
      <c r="F7" s="35">
        <f>MIN($C$7,MAX(CEILING($C$7/4,1),VLOOKUP($K$2,Lists!$B$2:$C$8,2,FALSE)))</f>
        <v>4</v>
      </c>
      <c r="G7" s="74">
        <f>IF($K$2="Division II/III","# Div III Entries:","")</f>
      </c>
      <c r="H7" s="73"/>
      <c r="I7" s="35">
        <f>IF($K$2="Division II/III",_xlfn.COUNTIFS($B$12:$B$898,"&lt;&gt;",$L$12:$L$898,"=D*")+_xlfn.COUNTIFS($B$12:$B$898,"&lt;&gt;",$L$12:$L$898,"=E*")+_xlfn.COUNTIFS($B$12:$B$898,"&lt;&gt;",$L$12:$L$898,"=U*"),"")</f>
      </c>
      <c r="J7" s="30">
        <f>IF($K$2="Division II/III","# Div III Quals:","")</f>
      </c>
      <c r="K7" s="31"/>
      <c r="L7" s="26">
        <f>IF($K$2="Division II/III",MIN($I$7,MAX(CEILING($I$7/4,1),VLOOKUP($K$2,Lists!$B$2:$C$8,2,FALSE))),"")</f>
      </c>
      <c r="M7" s="33"/>
      <c r="N7" s="34"/>
      <c r="O7" s="28"/>
      <c r="P7" s="28"/>
    </row>
    <row r="8" spans="1:16" ht="12.75">
      <c r="A8" s="52" t="s">
        <v>10</v>
      </c>
      <c r="B8" s="53"/>
      <c r="C8" s="6" t="str">
        <f>CONCATENATE("&lt; ",VLOOKUP($K$2,Lists!$B$2:$C$8,2,FALSE)+1)</f>
        <v>&lt; 4</v>
      </c>
      <c r="D8" s="7" t="str">
        <f>CONCATENATE($D$9," - ",$D$9*4)</f>
        <v>3 - 12</v>
      </c>
      <c r="E8" s="8" t="str">
        <f>CONCATENATE((E$9*4)-3," - ",E$9*4)</f>
        <v>13 - 16</v>
      </c>
      <c r="F8" s="8" t="str">
        <f aca="true" t="shared" si="0" ref="F8:N8">CONCATENATE((F$9*4)-3," - ",F$9*4)</f>
        <v>17 - 20</v>
      </c>
      <c r="G8" s="8" t="str">
        <f t="shared" si="0"/>
        <v>21 - 24</v>
      </c>
      <c r="H8" s="8" t="str">
        <f t="shared" si="0"/>
        <v>25 - 28</v>
      </c>
      <c r="I8" s="8" t="str">
        <f t="shared" si="0"/>
        <v>29 - 32</v>
      </c>
      <c r="J8" s="8" t="str">
        <f t="shared" si="0"/>
        <v>33 - 36</v>
      </c>
      <c r="K8" s="8" t="str">
        <f t="shared" si="0"/>
        <v>37 - 40</v>
      </c>
      <c r="L8" s="8" t="str">
        <f t="shared" si="0"/>
        <v>41 - 44</v>
      </c>
      <c r="M8" s="8" t="str">
        <f t="shared" si="0"/>
        <v>45 - 48</v>
      </c>
      <c r="N8" s="8" t="str">
        <f t="shared" si="0"/>
        <v>49 - 52</v>
      </c>
      <c r="O8" s="28"/>
      <c r="P8" s="28"/>
    </row>
    <row r="9" spans="1:16" ht="13.5" thickBot="1">
      <c r="A9" s="57" t="s">
        <v>11</v>
      </c>
      <c r="B9" s="58"/>
      <c r="C9" s="9" t="s">
        <v>107</v>
      </c>
      <c r="D9" s="9">
        <f>VLOOKUP($K$2,Lists!$B$2:$C$8,2,FALSE)</f>
        <v>3</v>
      </c>
      <c r="E9" s="9">
        <f>D9+1</f>
        <v>4</v>
      </c>
      <c r="F9" s="9">
        <f aca="true" t="shared" si="1" ref="F9:N9">E9+1</f>
        <v>5</v>
      </c>
      <c r="G9" s="9">
        <f t="shared" si="1"/>
        <v>6</v>
      </c>
      <c r="H9" s="9">
        <f t="shared" si="1"/>
        <v>7</v>
      </c>
      <c r="I9" s="9">
        <f t="shared" si="1"/>
        <v>8</v>
      </c>
      <c r="J9" s="9">
        <f t="shared" si="1"/>
        <v>9</v>
      </c>
      <c r="K9" s="9">
        <f t="shared" si="1"/>
        <v>10</v>
      </c>
      <c r="L9" s="9">
        <f t="shared" si="1"/>
        <v>11</v>
      </c>
      <c r="M9" s="9">
        <f t="shared" si="1"/>
        <v>12</v>
      </c>
      <c r="N9" s="9">
        <f t="shared" si="1"/>
        <v>13</v>
      </c>
      <c r="O9" s="28"/>
      <c r="P9" s="28"/>
    </row>
    <row r="10" spans="1:16" ht="24" customHeight="1" thickBot="1">
      <c r="A10" s="61" t="s">
        <v>110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28"/>
      <c r="P10" s="28"/>
    </row>
    <row r="11" spans="1:16" ht="27" thickBot="1">
      <c r="A11" s="19" t="s">
        <v>4</v>
      </c>
      <c r="B11" s="46" t="s">
        <v>8</v>
      </c>
      <c r="C11" s="46"/>
      <c r="D11" s="46"/>
      <c r="E11" s="46" t="s">
        <v>5</v>
      </c>
      <c r="F11" s="46"/>
      <c r="G11" s="20" t="s">
        <v>6</v>
      </c>
      <c r="H11" s="46" t="s">
        <v>7</v>
      </c>
      <c r="I11" s="46"/>
      <c r="J11" s="46"/>
      <c r="K11" s="46"/>
      <c r="L11" s="20" t="s">
        <v>12</v>
      </c>
      <c r="M11" s="40" t="s">
        <v>111</v>
      </c>
      <c r="N11" s="41" t="s">
        <v>112</v>
      </c>
      <c r="O11" s="86" t="s">
        <v>147</v>
      </c>
      <c r="P11" s="86" t="s">
        <v>148</v>
      </c>
    </row>
    <row r="12" spans="1:16" ht="12.75">
      <c r="A12" s="18">
        <v>1</v>
      </c>
      <c r="B12" s="54" t="s">
        <v>121</v>
      </c>
      <c r="C12" s="55"/>
      <c r="D12" s="56"/>
      <c r="E12" s="47"/>
      <c r="F12" s="47"/>
      <c r="G12" s="18">
        <v>1996</v>
      </c>
      <c r="H12" s="54" t="s">
        <v>122</v>
      </c>
      <c r="I12" s="55"/>
      <c r="J12" s="55"/>
      <c r="K12" s="56"/>
      <c r="L12" s="25" t="s">
        <v>123</v>
      </c>
      <c r="M12" s="23"/>
      <c r="N12" s="21" t="s">
        <v>124</v>
      </c>
      <c r="O12" s="86" t="s">
        <v>149</v>
      </c>
      <c r="P12" s="86" t="s">
        <v>150</v>
      </c>
    </row>
    <row r="13" spans="1:16" ht="12.75">
      <c r="A13" s="18">
        <v>2</v>
      </c>
      <c r="B13" s="42" t="s">
        <v>125</v>
      </c>
      <c r="C13" s="43"/>
      <c r="D13" s="44"/>
      <c r="E13" s="45"/>
      <c r="F13" s="45"/>
      <c r="G13" s="5">
        <v>1997</v>
      </c>
      <c r="H13" s="42" t="s">
        <v>126</v>
      </c>
      <c r="I13" s="43"/>
      <c r="J13" s="43"/>
      <c r="K13" s="44"/>
      <c r="L13" s="5" t="s">
        <v>127</v>
      </c>
      <c r="M13" s="24"/>
      <c r="N13" s="22" t="s">
        <v>128</v>
      </c>
      <c r="O13" s="86" t="s">
        <v>149</v>
      </c>
      <c r="P13" s="86" t="s">
        <v>150</v>
      </c>
    </row>
    <row r="14" spans="1:16" ht="12.75">
      <c r="A14" s="18">
        <v>3</v>
      </c>
      <c r="B14" s="42" t="s">
        <v>129</v>
      </c>
      <c r="C14" s="43"/>
      <c r="D14" s="44"/>
      <c r="E14" s="45"/>
      <c r="F14" s="45"/>
      <c r="G14" s="5">
        <v>1996</v>
      </c>
      <c r="H14" s="42" t="s">
        <v>126</v>
      </c>
      <c r="I14" s="43"/>
      <c r="J14" s="43"/>
      <c r="K14" s="44"/>
      <c r="L14" s="5" t="s">
        <v>127</v>
      </c>
      <c r="M14" s="24"/>
      <c r="N14" s="22" t="s">
        <v>128</v>
      </c>
      <c r="O14" s="86" t="s">
        <v>149</v>
      </c>
      <c r="P14" s="86" t="s">
        <v>150</v>
      </c>
    </row>
    <row r="15" spans="1:16" ht="12.75">
      <c r="A15" s="18">
        <v>4</v>
      </c>
      <c r="B15" s="42" t="s">
        <v>130</v>
      </c>
      <c r="C15" s="43"/>
      <c r="D15" s="44"/>
      <c r="E15" s="45"/>
      <c r="F15" s="45"/>
      <c r="G15" s="5">
        <v>1996</v>
      </c>
      <c r="H15" s="42" t="s">
        <v>131</v>
      </c>
      <c r="I15" s="43"/>
      <c r="J15" s="43"/>
      <c r="K15" s="44"/>
      <c r="L15" s="5" t="s">
        <v>123</v>
      </c>
      <c r="M15" s="24"/>
      <c r="N15" s="22" t="s">
        <v>132</v>
      </c>
      <c r="O15" s="86" t="s">
        <v>149</v>
      </c>
      <c r="P15" s="86" t="s">
        <v>150</v>
      </c>
    </row>
    <row r="16" spans="1:16" ht="12.75">
      <c r="A16" s="18">
        <v>5</v>
      </c>
      <c r="B16" s="42" t="s">
        <v>133</v>
      </c>
      <c r="C16" s="43"/>
      <c r="D16" s="44"/>
      <c r="E16" s="45"/>
      <c r="F16" s="45"/>
      <c r="G16" s="5">
        <v>1998</v>
      </c>
      <c r="H16" s="42" t="s">
        <v>126</v>
      </c>
      <c r="I16" s="43"/>
      <c r="J16" s="43"/>
      <c r="K16" s="44"/>
      <c r="L16" s="5" t="s">
        <v>127</v>
      </c>
      <c r="M16" s="24"/>
      <c r="N16" s="22" t="s">
        <v>128</v>
      </c>
      <c r="O16" s="86" t="s">
        <v>149</v>
      </c>
      <c r="P16" s="86" t="s">
        <v>150</v>
      </c>
    </row>
    <row r="17" spans="1:16" ht="12.75">
      <c r="A17" s="18">
        <v>6</v>
      </c>
      <c r="B17" s="42" t="s">
        <v>134</v>
      </c>
      <c r="C17" s="43"/>
      <c r="D17" s="44"/>
      <c r="E17" s="45"/>
      <c r="F17" s="45"/>
      <c r="G17" s="5">
        <v>1996</v>
      </c>
      <c r="H17" s="42" t="s">
        <v>131</v>
      </c>
      <c r="I17" s="43"/>
      <c r="J17" s="43"/>
      <c r="K17" s="44"/>
      <c r="L17" s="5" t="s">
        <v>127</v>
      </c>
      <c r="M17" s="24"/>
      <c r="N17" s="22"/>
      <c r="O17" s="86" t="s">
        <v>149</v>
      </c>
      <c r="P17" s="86" t="s">
        <v>150</v>
      </c>
    </row>
    <row r="18" spans="1:19" ht="12.75">
      <c r="A18" s="18">
        <v>7</v>
      </c>
      <c r="B18" s="42" t="s">
        <v>135</v>
      </c>
      <c r="C18" s="43"/>
      <c r="D18" s="44"/>
      <c r="E18" s="45"/>
      <c r="F18" s="45"/>
      <c r="G18" s="5">
        <v>1998</v>
      </c>
      <c r="H18" s="42" t="s">
        <v>131</v>
      </c>
      <c r="I18" s="43"/>
      <c r="J18" s="43"/>
      <c r="K18" s="44"/>
      <c r="L18" s="5" t="s">
        <v>127</v>
      </c>
      <c r="M18" s="24"/>
      <c r="N18" s="22"/>
      <c r="O18" s="86" t="s">
        <v>149</v>
      </c>
      <c r="P18" s="86" t="s">
        <v>150</v>
      </c>
      <c r="R18" s="4"/>
      <c r="S18" s="4"/>
    </row>
    <row r="19" spans="1:21" ht="12.75">
      <c r="A19" s="18">
        <v>8</v>
      </c>
      <c r="B19" s="42" t="s">
        <v>136</v>
      </c>
      <c r="C19" s="43"/>
      <c r="D19" s="44"/>
      <c r="E19" s="45"/>
      <c r="F19" s="45"/>
      <c r="G19" s="5">
        <v>1997</v>
      </c>
      <c r="H19" s="42" t="s">
        <v>131</v>
      </c>
      <c r="I19" s="43"/>
      <c r="J19" s="43"/>
      <c r="K19" s="44"/>
      <c r="L19" s="5" t="s">
        <v>127</v>
      </c>
      <c r="M19" s="24"/>
      <c r="N19" s="22"/>
      <c r="O19" s="86" t="s">
        <v>149</v>
      </c>
      <c r="P19" s="86" t="s">
        <v>150</v>
      </c>
      <c r="R19" s="4"/>
      <c r="S19" s="4"/>
      <c r="U19" s="2"/>
    </row>
    <row r="20" spans="1:16" ht="12.75">
      <c r="A20" s="18">
        <v>9</v>
      </c>
      <c r="B20" s="42" t="s">
        <v>137</v>
      </c>
      <c r="C20" s="43"/>
      <c r="D20" s="44"/>
      <c r="E20" s="45"/>
      <c r="F20" s="45"/>
      <c r="G20" s="5">
        <v>1997</v>
      </c>
      <c r="H20" s="42" t="s">
        <v>131</v>
      </c>
      <c r="I20" s="43"/>
      <c r="J20" s="43"/>
      <c r="K20" s="44"/>
      <c r="L20" s="5" t="s">
        <v>127</v>
      </c>
      <c r="M20" s="24"/>
      <c r="N20" s="22"/>
      <c r="O20" s="86" t="s">
        <v>149</v>
      </c>
      <c r="P20" s="86" t="s">
        <v>150</v>
      </c>
    </row>
    <row r="21" spans="1:16" ht="12.75">
      <c r="A21" s="18">
        <v>10</v>
      </c>
      <c r="B21" s="42" t="s">
        <v>138</v>
      </c>
      <c r="C21" s="43"/>
      <c r="D21" s="44"/>
      <c r="E21" s="45"/>
      <c r="F21" s="45"/>
      <c r="G21" s="5">
        <v>2001</v>
      </c>
      <c r="H21" s="42" t="s">
        <v>122</v>
      </c>
      <c r="I21" s="43"/>
      <c r="J21" s="43"/>
      <c r="K21" s="44"/>
      <c r="L21" s="5" t="s">
        <v>127</v>
      </c>
      <c r="M21" s="24"/>
      <c r="N21" s="22"/>
      <c r="O21" s="86" t="s">
        <v>149</v>
      </c>
      <c r="P21" s="86" t="s">
        <v>150</v>
      </c>
    </row>
    <row r="22" spans="1:16" ht="12.75">
      <c r="A22" s="18">
        <v>11</v>
      </c>
      <c r="B22" s="42" t="s">
        <v>139</v>
      </c>
      <c r="C22" s="43"/>
      <c r="D22" s="44"/>
      <c r="E22" s="45"/>
      <c r="F22" s="45"/>
      <c r="G22" s="5">
        <v>1996</v>
      </c>
      <c r="H22" s="42" t="s">
        <v>140</v>
      </c>
      <c r="I22" s="43"/>
      <c r="J22" s="43"/>
      <c r="K22" s="44"/>
      <c r="L22" s="5" t="s">
        <v>127</v>
      </c>
      <c r="M22" s="24"/>
      <c r="N22" s="22"/>
      <c r="O22" s="86" t="s">
        <v>149</v>
      </c>
      <c r="P22" s="86" t="s">
        <v>150</v>
      </c>
    </row>
    <row r="23" spans="1:16" ht="12.75">
      <c r="A23" s="18">
        <v>12</v>
      </c>
      <c r="B23" s="42" t="s">
        <v>141</v>
      </c>
      <c r="C23" s="43"/>
      <c r="D23" s="44"/>
      <c r="E23" s="45"/>
      <c r="F23" s="45"/>
      <c r="G23" s="5">
        <v>1997</v>
      </c>
      <c r="H23" s="42" t="s">
        <v>131</v>
      </c>
      <c r="I23" s="43"/>
      <c r="J23" s="43"/>
      <c r="K23" s="44"/>
      <c r="L23" s="5" t="s">
        <v>127</v>
      </c>
      <c r="M23" s="24"/>
      <c r="N23" s="22"/>
      <c r="O23" s="86" t="s">
        <v>149</v>
      </c>
      <c r="P23" s="86" t="s">
        <v>150</v>
      </c>
    </row>
    <row r="24" spans="1:16" ht="12.75">
      <c r="A24" s="18">
        <v>13</v>
      </c>
      <c r="B24" s="42" t="s">
        <v>142</v>
      </c>
      <c r="C24" s="43"/>
      <c r="D24" s="44"/>
      <c r="E24" s="45"/>
      <c r="F24" s="45"/>
      <c r="G24" s="5">
        <v>1997</v>
      </c>
      <c r="H24" s="42" t="s">
        <v>126</v>
      </c>
      <c r="I24" s="43"/>
      <c r="J24" s="43"/>
      <c r="K24" s="44"/>
      <c r="L24" s="5" t="s">
        <v>127</v>
      </c>
      <c r="M24" s="24"/>
      <c r="N24" s="22"/>
      <c r="O24" s="86" t="s">
        <v>149</v>
      </c>
      <c r="P24" s="86" t="s">
        <v>150</v>
      </c>
    </row>
    <row r="25" spans="1:16" ht="12.75">
      <c r="A25" s="18">
        <v>14</v>
      </c>
      <c r="B25" s="42" t="s">
        <v>143</v>
      </c>
      <c r="C25" s="43"/>
      <c r="D25" s="44"/>
      <c r="E25" s="45"/>
      <c r="F25" s="45"/>
      <c r="G25" s="5">
        <v>1997</v>
      </c>
      <c r="H25" s="42" t="s">
        <v>144</v>
      </c>
      <c r="I25" s="43"/>
      <c r="J25" s="43"/>
      <c r="K25" s="44"/>
      <c r="L25" s="5" t="s">
        <v>127</v>
      </c>
      <c r="M25" s="24"/>
      <c r="N25" s="22"/>
      <c r="O25" s="86" t="s">
        <v>149</v>
      </c>
      <c r="P25" s="86" t="s">
        <v>150</v>
      </c>
    </row>
    <row r="26" spans="1:16" ht="12.75">
      <c r="A26" s="18">
        <v>15</v>
      </c>
      <c r="B26" s="42" t="s">
        <v>145</v>
      </c>
      <c r="C26" s="43"/>
      <c r="D26" s="44"/>
      <c r="E26" s="45"/>
      <c r="F26" s="45"/>
      <c r="G26" s="5">
        <v>1999</v>
      </c>
      <c r="H26" s="42" t="s">
        <v>122</v>
      </c>
      <c r="I26" s="43"/>
      <c r="J26" s="43"/>
      <c r="K26" s="44"/>
      <c r="L26" s="5" t="s">
        <v>127</v>
      </c>
      <c r="M26" s="24"/>
      <c r="N26" s="22"/>
      <c r="O26" s="86" t="s">
        <v>149</v>
      </c>
      <c r="P26" s="86" t="s">
        <v>150</v>
      </c>
    </row>
    <row r="27" spans="1:16" ht="13.5" thickBot="1">
      <c r="A27" s="18">
        <v>16</v>
      </c>
      <c r="B27" s="42" t="s">
        <v>146</v>
      </c>
      <c r="C27" s="43"/>
      <c r="D27" s="44"/>
      <c r="E27" s="45"/>
      <c r="F27" s="45"/>
      <c r="G27" s="5">
        <v>1997</v>
      </c>
      <c r="H27" s="42" t="s">
        <v>140</v>
      </c>
      <c r="I27" s="43"/>
      <c r="J27" s="43"/>
      <c r="K27" s="44"/>
      <c r="L27" s="5" t="s">
        <v>127</v>
      </c>
      <c r="M27" s="24"/>
      <c r="N27" s="22"/>
      <c r="O27" s="86" t="s">
        <v>149</v>
      </c>
      <c r="P27" s="86" t="s">
        <v>150</v>
      </c>
    </row>
    <row r="28" spans="1:16" ht="12.75">
      <c r="A28" s="18">
        <v>1</v>
      </c>
      <c r="B28" s="54" t="s">
        <v>151</v>
      </c>
      <c r="C28" s="55"/>
      <c r="D28" s="56"/>
      <c r="E28" s="47"/>
      <c r="F28" s="47"/>
      <c r="G28" s="18">
        <v>1998</v>
      </c>
      <c r="H28" s="54" t="s">
        <v>152</v>
      </c>
      <c r="I28" s="55"/>
      <c r="J28" s="55"/>
      <c r="K28" s="56"/>
      <c r="L28" s="25" t="s">
        <v>127</v>
      </c>
      <c r="M28" s="23"/>
      <c r="N28" s="21" t="s">
        <v>124</v>
      </c>
      <c r="O28" s="86" t="s">
        <v>149</v>
      </c>
      <c r="P28" s="86" t="s">
        <v>165</v>
      </c>
    </row>
    <row r="29" spans="1:16" ht="12.75">
      <c r="A29" s="18">
        <v>2</v>
      </c>
      <c r="B29" s="42" t="s">
        <v>153</v>
      </c>
      <c r="C29" s="43"/>
      <c r="D29" s="44"/>
      <c r="E29" s="45"/>
      <c r="F29" s="45"/>
      <c r="G29" s="5">
        <v>1997</v>
      </c>
      <c r="H29" s="42" t="s">
        <v>154</v>
      </c>
      <c r="I29" s="43"/>
      <c r="J29" s="43"/>
      <c r="K29" s="44"/>
      <c r="L29" s="5" t="s">
        <v>127</v>
      </c>
      <c r="M29" s="24"/>
      <c r="N29" s="22" t="s">
        <v>155</v>
      </c>
      <c r="O29" s="86" t="s">
        <v>149</v>
      </c>
      <c r="P29" s="86" t="s">
        <v>165</v>
      </c>
    </row>
    <row r="30" spans="1:16" ht="12.75">
      <c r="A30" s="18">
        <v>3</v>
      </c>
      <c r="B30" s="42" t="s">
        <v>156</v>
      </c>
      <c r="C30" s="43"/>
      <c r="D30" s="44"/>
      <c r="E30" s="45"/>
      <c r="F30" s="45"/>
      <c r="G30" s="5">
        <v>1998</v>
      </c>
      <c r="H30" s="42" t="s">
        <v>126</v>
      </c>
      <c r="I30" s="43"/>
      <c r="J30" s="43"/>
      <c r="K30" s="44"/>
      <c r="L30" s="5" t="s">
        <v>127</v>
      </c>
      <c r="M30" s="24"/>
      <c r="N30" s="22" t="s">
        <v>128</v>
      </c>
      <c r="O30" s="86" t="s">
        <v>149</v>
      </c>
      <c r="P30" s="86" t="s">
        <v>165</v>
      </c>
    </row>
    <row r="31" spans="1:16" ht="12.75">
      <c r="A31" s="18">
        <v>4</v>
      </c>
      <c r="B31" s="42" t="s">
        <v>157</v>
      </c>
      <c r="C31" s="43"/>
      <c r="D31" s="44"/>
      <c r="E31" s="45"/>
      <c r="F31" s="45"/>
      <c r="G31" s="5">
        <v>1997</v>
      </c>
      <c r="H31" s="42" t="s">
        <v>126</v>
      </c>
      <c r="I31" s="43"/>
      <c r="J31" s="43"/>
      <c r="K31" s="44"/>
      <c r="L31" s="5" t="s">
        <v>127</v>
      </c>
      <c r="M31" s="24"/>
      <c r="N31" s="22" t="s">
        <v>128</v>
      </c>
      <c r="O31" s="86" t="s">
        <v>149</v>
      </c>
      <c r="P31" s="86" t="s">
        <v>165</v>
      </c>
    </row>
    <row r="32" spans="1:16" ht="12.75">
      <c r="A32" s="18">
        <v>5</v>
      </c>
      <c r="B32" s="42" t="s">
        <v>158</v>
      </c>
      <c r="C32" s="43"/>
      <c r="D32" s="44"/>
      <c r="E32" s="45"/>
      <c r="F32" s="45"/>
      <c r="G32" s="5">
        <v>1997</v>
      </c>
      <c r="H32" s="42" t="s">
        <v>154</v>
      </c>
      <c r="I32" s="43"/>
      <c r="J32" s="43"/>
      <c r="K32" s="44"/>
      <c r="L32" s="5" t="s">
        <v>127</v>
      </c>
      <c r="M32" s="24"/>
      <c r="N32" s="22"/>
      <c r="O32" s="86" t="s">
        <v>149</v>
      </c>
      <c r="P32" s="86" t="s">
        <v>165</v>
      </c>
    </row>
    <row r="33" spans="1:16" ht="12.75">
      <c r="A33" s="18">
        <v>6</v>
      </c>
      <c r="B33" s="42" t="s">
        <v>159</v>
      </c>
      <c r="C33" s="43"/>
      <c r="D33" s="44"/>
      <c r="E33" s="45"/>
      <c r="F33" s="45"/>
      <c r="G33" s="5">
        <v>1996</v>
      </c>
      <c r="H33" s="42" t="s">
        <v>126</v>
      </c>
      <c r="I33" s="43"/>
      <c r="J33" s="43"/>
      <c r="K33" s="44"/>
      <c r="L33" s="5" t="s">
        <v>160</v>
      </c>
      <c r="M33" s="24"/>
      <c r="N33" s="22"/>
      <c r="O33" s="86" t="s">
        <v>149</v>
      </c>
      <c r="P33" s="86" t="s">
        <v>165</v>
      </c>
    </row>
    <row r="34" spans="1:16" ht="12.75">
      <c r="A34" s="18">
        <v>7</v>
      </c>
      <c r="B34" s="42" t="s">
        <v>161</v>
      </c>
      <c r="C34" s="43"/>
      <c r="D34" s="44"/>
      <c r="E34" s="45"/>
      <c r="F34" s="45"/>
      <c r="G34" s="5">
        <v>1996</v>
      </c>
      <c r="H34" s="42" t="s">
        <v>162</v>
      </c>
      <c r="I34" s="43"/>
      <c r="J34" s="43"/>
      <c r="K34" s="44"/>
      <c r="L34" s="5" t="s">
        <v>127</v>
      </c>
      <c r="M34" s="24"/>
      <c r="N34" s="22"/>
      <c r="O34" s="86" t="s">
        <v>149</v>
      </c>
      <c r="P34" s="86" t="s">
        <v>165</v>
      </c>
    </row>
    <row r="35" spans="1:16" ht="12.75">
      <c r="A35" s="18">
        <v>8</v>
      </c>
      <c r="B35" s="42" t="s">
        <v>163</v>
      </c>
      <c r="C35" s="43"/>
      <c r="D35" s="44"/>
      <c r="E35" s="45"/>
      <c r="F35" s="45"/>
      <c r="G35" s="5">
        <v>1996</v>
      </c>
      <c r="H35" s="42" t="s">
        <v>154</v>
      </c>
      <c r="I35" s="43"/>
      <c r="J35" s="43"/>
      <c r="K35" s="44"/>
      <c r="L35" s="5" t="s">
        <v>127</v>
      </c>
      <c r="M35" s="24"/>
      <c r="N35" s="22"/>
      <c r="O35" s="86" t="s">
        <v>149</v>
      </c>
      <c r="P35" s="86" t="s">
        <v>165</v>
      </c>
    </row>
    <row r="36" spans="1:16" ht="13.5" thickBot="1">
      <c r="A36" s="18">
        <v>9</v>
      </c>
      <c r="B36" s="42" t="s">
        <v>164</v>
      </c>
      <c r="C36" s="43"/>
      <c r="D36" s="44"/>
      <c r="E36" s="45"/>
      <c r="F36" s="45"/>
      <c r="G36" s="5">
        <v>1997</v>
      </c>
      <c r="H36" s="42" t="s">
        <v>152</v>
      </c>
      <c r="I36" s="43"/>
      <c r="J36" s="43"/>
      <c r="K36" s="44"/>
      <c r="L36" s="5" t="s">
        <v>127</v>
      </c>
      <c r="M36" s="24"/>
      <c r="N36" s="22"/>
      <c r="O36" s="86" t="s">
        <v>149</v>
      </c>
      <c r="P36" s="86" t="s">
        <v>165</v>
      </c>
    </row>
    <row r="37" spans="1:16" ht="12.75">
      <c r="A37" s="18">
        <v>1</v>
      </c>
      <c r="B37" s="54" t="s">
        <v>166</v>
      </c>
      <c r="C37" s="55"/>
      <c r="D37" s="56"/>
      <c r="E37" s="47"/>
      <c r="F37" s="47"/>
      <c r="G37" s="18">
        <v>1996</v>
      </c>
      <c r="H37" s="54" t="s">
        <v>167</v>
      </c>
      <c r="I37" s="55"/>
      <c r="J37" s="55"/>
      <c r="K37" s="56"/>
      <c r="L37" s="25" t="s">
        <v>127</v>
      </c>
      <c r="M37" s="23"/>
      <c r="N37" s="21" t="s">
        <v>124</v>
      </c>
      <c r="O37" s="86" t="s">
        <v>149</v>
      </c>
      <c r="P37" s="86" t="s">
        <v>170</v>
      </c>
    </row>
    <row r="38" spans="1:16" ht="12.75">
      <c r="A38" s="18">
        <v>2</v>
      </c>
      <c r="B38" s="42" t="s">
        <v>168</v>
      </c>
      <c r="C38" s="43"/>
      <c r="D38" s="44"/>
      <c r="E38" s="45"/>
      <c r="F38" s="45"/>
      <c r="G38" s="5">
        <v>1997</v>
      </c>
      <c r="H38" s="42" t="s">
        <v>167</v>
      </c>
      <c r="I38" s="43"/>
      <c r="J38" s="43"/>
      <c r="K38" s="44"/>
      <c r="L38" s="5" t="s">
        <v>127</v>
      </c>
      <c r="M38" s="24"/>
      <c r="N38" s="22" t="s">
        <v>128</v>
      </c>
      <c r="O38" s="86" t="s">
        <v>149</v>
      </c>
      <c r="P38" s="86" t="s">
        <v>170</v>
      </c>
    </row>
    <row r="39" spans="1:16" ht="13.5" thickBot="1">
      <c r="A39" s="18">
        <v>3</v>
      </c>
      <c r="B39" s="42" t="s">
        <v>169</v>
      </c>
      <c r="C39" s="43"/>
      <c r="D39" s="44"/>
      <c r="E39" s="45"/>
      <c r="F39" s="45"/>
      <c r="G39" s="5">
        <v>1996</v>
      </c>
      <c r="H39" s="42" t="s">
        <v>131</v>
      </c>
      <c r="I39" s="43"/>
      <c r="J39" s="43"/>
      <c r="K39" s="44"/>
      <c r="L39" s="5" t="s">
        <v>127</v>
      </c>
      <c r="M39" s="24"/>
      <c r="N39" s="22" t="s">
        <v>128</v>
      </c>
      <c r="O39" s="86" t="s">
        <v>149</v>
      </c>
      <c r="P39" s="86" t="s">
        <v>170</v>
      </c>
    </row>
    <row r="40" spans="1:16" ht="12.75">
      <c r="A40" s="18">
        <v>1</v>
      </c>
      <c r="B40" s="54" t="s">
        <v>171</v>
      </c>
      <c r="C40" s="55"/>
      <c r="D40" s="56"/>
      <c r="E40" s="47"/>
      <c r="F40" s="47"/>
      <c r="G40" s="18">
        <v>1999</v>
      </c>
      <c r="H40" s="54" t="s">
        <v>172</v>
      </c>
      <c r="I40" s="55"/>
      <c r="J40" s="55"/>
      <c r="K40" s="56"/>
      <c r="L40" s="25" t="s">
        <v>173</v>
      </c>
      <c r="M40" s="23"/>
      <c r="N40" s="21" t="s">
        <v>124</v>
      </c>
      <c r="O40" s="86" t="s">
        <v>149</v>
      </c>
      <c r="P40" s="86" t="s">
        <v>180</v>
      </c>
    </row>
    <row r="41" spans="1:16" ht="12.75">
      <c r="A41" s="18">
        <v>2</v>
      </c>
      <c r="B41" s="42" t="s">
        <v>174</v>
      </c>
      <c r="C41" s="43"/>
      <c r="D41" s="44"/>
      <c r="E41" s="45"/>
      <c r="F41" s="45"/>
      <c r="G41" s="5">
        <v>1996</v>
      </c>
      <c r="H41" s="42" t="s">
        <v>172</v>
      </c>
      <c r="I41" s="43"/>
      <c r="J41" s="43"/>
      <c r="K41" s="44"/>
      <c r="L41" s="5" t="s">
        <v>127</v>
      </c>
      <c r="M41" s="24"/>
      <c r="N41" s="22" t="s">
        <v>128</v>
      </c>
      <c r="O41" s="86" t="s">
        <v>149</v>
      </c>
      <c r="P41" s="86" t="s">
        <v>180</v>
      </c>
    </row>
    <row r="42" spans="1:16" ht="12.75">
      <c r="A42" s="18">
        <v>3</v>
      </c>
      <c r="B42" s="42" t="s">
        <v>175</v>
      </c>
      <c r="C42" s="43"/>
      <c r="D42" s="44"/>
      <c r="E42" s="45"/>
      <c r="F42" s="45"/>
      <c r="G42" s="5">
        <v>1999</v>
      </c>
      <c r="H42" s="42" t="s">
        <v>172</v>
      </c>
      <c r="I42" s="43"/>
      <c r="J42" s="43"/>
      <c r="K42" s="44"/>
      <c r="L42" s="5" t="s">
        <v>127</v>
      </c>
      <c r="M42" s="24"/>
      <c r="N42" s="22" t="s">
        <v>128</v>
      </c>
      <c r="O42" s="86" t="s">
        <v>149</v>
      </c>
      <c r="P42" s="86" t="s">
        <v>180</v>
      </c>
    </row>
    <row r="43" spans="1:16" ht="12.75">
      <c r="A43" s="18">
        <v>4</v>
      </c>
      <c r="B43" s="42" t="s">
        <v>176</v>
      </c>
      <c r="C43" s="43"/>
      <c r="D43" s="44"/>
      <c r="E43" s="45"/>
      <c r="F43" s="45"/>
      <c r="G43" s="5">
        <v>1999</v>
      </c>
      <c r="H43" s="42" t="s">
        <v>172</v>
      </c>
      <c r="I43" s="43"/>
      <c r="J43" s="43"/>
      <c r="K43" s="44"/>
      <c r="L43" s="5" t="s">
        <v>127</v>
      </c>
      <c r="M43" s="24"/>
      <c r="N43" s="22"/>
      <c r="O43" s="86" t="s">
        <v>149</v>
      </c>
      <c r="P43" s="86" t="s">
        <v>180</v>
      </c>
    </row>
    <row r="44" spans="1:16" ht="12.75">
      <c r="A44" s="18">
        <v>5</v>
      </c>
      <c r="B44" s="42" t="s">
        <v>177</v>
      </c>
      <c r="C44" s="43"/>
      <c r="D44" s="44"/>
      <c r="E44" s="45"/>
      <c r="F44" s="45"/>
      <c r="G44" s="5">
        <v>1996</v>
      </c>
      <c r="H44" s="42" t="s">
        <v>178</v>
      </c>
      <c r="I44" s="43"/>
      <c r="J44" s="43"/>
      <c r="K44" s="44"/>
      <c r="L44" s="5" t="s">
        <v>127</v>
      </c>
      <c r="M44" s="24"/>
      <c r="N44" s="22"/>
      <c r="O44" s="86" t="s">
        <v>149</v>
      </c>
      <c r="P44" s="86" t="s">
        <v>180</v>
      </c>
    </row>
    <row r="45" spans="1:16" ht="13.5" thickBot="1">
      <c r="A45" s="18">
        <v>6</v>
      </c>
      <c r="B45" s="42" t="s">
        <v>179</v>
      </c>
      <c r="C45" s="43"/>
      <c r="D45" s="44"/>
      <c r="E45" s="45"/>
      <c r="F45" s="45"/>
      <c r="G45" s="5">
        <v>1998</v>
      </c>
      <c r="H45" s="42" t="s">
        <v>172</v>
      </c>
      <c r="I45" s="43"/>
      <c r="J45" s="43"/>
      <c r="K45" s="44"/>
      <c r="L45" s="5" t="s">
        <v>173</v>
      </c>
      <c r="M45" s="24"/>
      <c r="N45" s="22"/>
      <c r="O45" s="86" t="s">
        <v>149</v>
      </c>
      <c r="P45" s="86" t="s">
        <v>180</v>
      </c>
    </row>
    <row r="46" spans="1:16" ht="13.5" thickBot="1">
      <c r="A46" s="18">
        <v>1</v>
      </c>
      <c r="B46" s="54" t="s">
        <v>181</v>
      </c>
      <c r="C46" s="55"/>
      <c r="D46" s="56"/>
      <c r="E46" s="47"/>
      <c r="F46" s="47"/>
      <c r="G46" s="18"/>
      <c r="H46" s="54" t="s">
        <v>182</v>
      </c>
      <c r="I46" s="55"/>
      <c r="J46" s="55"/>
      <c r="K46" s="56"/>
      <c r="L46" s="25" t="s">
        <v>127</v>
      </c>
      <c r="M46" s="23"/>
      <c r="N46" s="21" t="s">
        <v>128</v>
      </c>
      <c r="O46" s="86" t="s">
        <v>149</v>
      </c>
      <c r="P46" s="86" t="s">
        <v>183</v>
      </c>
    </row>
    <row r="47" spans="1:16" ht="12.75">
      <c r="A47" s="18">
        <v>1</v>
      </c>
      <c r="B47" s="54" t="s">
        <v>184</v>
      </c>
      <c r="C47" s="55"/>
      <c r="D47" s="56"/>
      <c r="E47" s="47"/>
      <c r="F47" s="47"/>
      <c r="G47" s="18">
        <v>1998</v>
      </c>
      <c r="H47" s="54" t="s">
        <v>154</v>
      </c>
      <c r="I47" s="55"/>
      <c r="J47" s="55"/>
      <c r="K47" s="56"/>
      <c r="L47" s="25" t="s">
        <v>127</v>
      </c>
      <c r="M47" s="23"/>
      <c r="N47" s="21" t="s">
        <v>124</v>
      </c>
      <c r="O47" s="86" t="s">
        <v>149</v>
      </c>
      <c r="P47" s="86" t="s">
        <v>186</v>
      </c>
    </row>
    <row r="48" spans="1:16" ht="12.75">
      <c r="A48" s="18">
        <v>2</v>
      </c>
      <c r="B48" s="42" t="s">
        <v>185</v>
      </c>
      <c r="C48" s="43"/>
      <c r="D48" s="44"/>
      <c r="E48" s="45"/>
      <c r="F48" s="45"/>
      <c r="G48" s="5">
        <v>1996</v>
      </c>
      <c r="H48" s="42" t="s">
        <v>126</v>
      </c>
      <c r="I48" s="43"/>
      <c r="J48" s="43"/>
      <c r="K48" s="44"/>
      <c r="L48" s="5" t="s">
        <v>127</v>
      </c>
      <c r="M48" s="24"/>
      <c r="N48" s="22" t="s">
        <v>128</v>
      </c>
      <c r="O48" s="86" t="s">
        <v>149</v>
      </c>
      <c r="P48" s="86" t="s">
        <v>186</v>
      </c>
    </row>
  </sheetData>
  <sheetProtection/>
  <mergeCells count="134">
    <mergeCell ref="B48:D48"/>
    <mergeCell ref="E48:F48"/>
    <mergeCell ref="H48:K48"/>
    <mergeCell ref="B46:D46"/>
    <mergeCell ref="E46:F46"/>
    <mergeCell ref="H46:K46"/>
    <mergeCell ref="B47:D47"/>
    <mergeCell ref="E47:F47"/>
    <mergeCell ref="H47:K47"/>
    <mergeCell ref="B44:D44"/>
    <mergeCell ref="E44:F44"/>
    <mergeCell ref="H44:K44"/>
    <mergeCell ref="B45:D45"/>
    <mergeCell ref="E45:F45"/>
    <mergeCell ref="H45:K45"/>
    <mergeCell ref="B42:D42"/>
    <mergeCell ref="E42:F42"/>
    <mergeCell ref="H42:K42"/>
    <mergeCell ref="B43:D43"/>
    <mergeCell ref="E43:F43"/>
    <mergeCell ref="H43:K43"/>
    <mergeCell ref="B40:D40"/>
    <mergeCell ref="E40:F40"/>
    <mergeCell ref="H40:K40"/>
    <mergeCell ref="B41:D41"/>
    <mergeCell ref="E41:F41"/>
    <mergeCell ref="H41:K41"/>
    <mergeCell ref="E32:F32"/>
    <mergeCell ref="E39:F39"/>
    <mergeCell ref="H28:K28"/>
    <mergeCell ref="H29:K29"/>
    <mergeCell ref="H30:K30"/>
    <mergeCell ref="H31:K31"/>
    <mergeCell ref="H32:K32"/>
    <mergeCell ref="H34:K34"/>
    <mergeCell ref="H35:K35"/>
    <mergeCell ref="G6:I6"/>
    <mergeCell ref="E37:F37"/>
    <mergeCell ref="E38:F38"/>
    <mergeCell ref="B37:D37"/>
    <mergeCell ref="B38:D38"/>
    <mergeCell ref="B34:D34"/>
    <mergeCell ref="B32:D32"/>
    <mergeCell ref="B33:D33"/>
    <mergeCell ref="B23:D23"/>
    <mergeCell ref="E36:F36"/>
    <mergeCell ref="B39:D39"/>
    <mergeCell ref="E28:F28"/>
    <mergeCell ref="E29:F29"/>
    <mergeCell ref="E30:F30"/>
    <mergeCell ref="E31:F31"/>
    <mergeCell ref="K2:L2"/>
    <mergeCell ref="B28:D28"/>
    <mergeCell ref="B29:D29"/>
    <mergeCell ref="B30:D30"/>
    <mergeCell ref="B31:D31"/>
    <mergeCell ref="L5:N5"/>
    <mergeCell ref="J4:K4"/>
    <mergeCell ref="C4:E4"/>
    <mergeCell ref="L4:N4"/>
    <mergeCell ref="B36:D36"/>
    <mergeCell ref="B18:D18"/>
    <mergeCell ref="B19:D19"/>
    <mergeCell ref="B20:D20"/>
    <mergeCell ref="B21:D21"/>
    <mergeCell ref="E35:F35"/>
    <mergeCell ref="B27:D27"/>
    <mergeCell ref="B35:D35"/>
    <mergeCell ref="G4:I4"/>
    <mergeCell ref="E14:F14"/>
    <mergeCell ref="E15:F15"/>
    <mergeCell ref="B13:D13"/>
    <mergeCell ref="H13:K13"/>
    <mergeCell ref="H11:K11"/>
    <mergeCell ref="H12:K12"/>
    <mergeCell ref="H14:K14"/>
    <mergeCell ref="A6:B6"/>
    <mergeCell ref="A10:N10"/>
    <mergeCell ref="E13:F13"/>
    <mergeCell ref="E2:H2"/>
    <mergeCell ref="A2:D2"/>
    <mergeCell ref="A4:B4"/>
    <mergeCell ref="A5:B5"/>
    <mergeCell ref="A7:B7"/>
    <mergeCell ref="G7:H7"/>
    <mergeCell ref="M2:N2"/>
    <mergeCell ref="C6:E6"/>
    <mergeCell ref="C5:I5"/>
    <mergeCell ref="B26:D26"/>
    <mergeCell ref="E24:F24"/>
    <mergeCell ref="A8:B8"/>
    <mergeCell ref="B12:D12"/>
    <mergeCell ref="E16:F16"/>
    <mergeCell ref="E17:F17"/>
    <mergeCell ref="E18:F18"/>
    <mergeCell ref="A9:B9"/>
    <mergeCell ref="H25:K25"/>
    <mergeCell ref="H23:K23"/>
    <mergeCell ref="B14:D14"/>
    <mergeCell ref="B15:D15"/>
    <mergeCell ref="B11:D11"/>
    <mergeCell ref="E11:F11"/>
    <mergeCell ref="E12:F12"/>
    <mergeCell ref="E19:F19"/>
    <mergeCell ref="H15:K15"/>
    <mergeCell ref="B16:D16"/>
    <mergeCell ref="B22:D22"/>
    <mergeCell ref="B17:D17"/>
    <mergeCell ref="H16:K16"/>
    <mergeCell ref="H17:K17"/>
    <mergeCell ref="H24:K24"/>
    <mergeCell ref="E25:F25"/>
    <mergeCell ref="E20:F20"/>
    <mergeCell ref="E21:F21"/>
    <mergeCell ref="E22:F22"/>
    <mergeCell ref="E23:F23"/>
    <mergeCell ref="B24:D24"/>
    <mergeCell ref="B25:D25"/>
    <mergeCell ref="E26:F26"/>
    <mergeCell ref="E27:F27"/>
    <mergeCell ref="E33:F33"/>
    <mergeCell ref="E34:F34"/>
    <mergeCell ref="H37:K37"/>
    <mergeCell ref="H18:K18"/>
    <mergeCell ref="H19:K19"/>
    <mergeCell ref="H20:K20"/>
    <mergeCell ref="H21:K21"/>
    <mergeCell ref="H22:K22"/>
    <mergeCell ref="H38:K38"/>
    <mergeCell ref="H39:K39"/>
    <mergeCell ref="H33:K33"/>
    <mergeCell ref="H26:K26"/>
    <mergeCell ref="H27:K27"/>
    <mergeCell ref="H36:K36"/>
  </mergeCells>
  <dataValidations count="3">
    <dataValidation type="list" allowBlank="1" showInputMessage="1" showErrorMessage="1" sqref="E2:H2">
      <formula1>DivSecList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M2:N2">
      <formula1>GenWeapList</formula1>
    </dataValidation>
  </dataValidations>
  <hyperlinks>
    <hyperlink ref="L4" r:id="rId1" display="chloesoroquere@msn.com"/>
  </hyperlinks>
  <printOptions/>
  <pageMargins left="0.75" right="0.75" top="1" bottom="1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Berke</dc:creator>
  <cp:keywords/>
  <dc:description/>
  <cp:lastModifiedBy>Microsoft Office User</cp:lastModifiedBy>
  <cp:lastPrinted>2008-10-29T21:31:33Z</cp:lastPrinted>
  <dcterms:created xsi:type="dcterms:W3CDTF">2007-11-01T23:00:58Z</dcterms:created>
  <dcterms:modified xsi:type="dcterms:W3CDTF">2016-12-03T14:50:09Z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